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urichinsurance-my.sharepoint.com/personal/ruth_wachholz_zurich_com/Documents/Desktop/Arbeitsablage/Aktualisierung Cyber zum 1.4.2024/"/>
    </mc:Choice>
  </mc:AlternateContent>
  <xr:revisionPtr revIDLastSave="364" documentId="8_{EB201EB7-BA9F-4100-9810-435B01885FA9}" xr6:coauthVersionLast="47" xr6:coauthVersionMax="47" xr10:uidLastSave="{2D2B93A2-A08E-4440-B842-F27405ECC621}"/>
  <bookViews>
    <workbookView xWindow="-120" yWindow="-120" windowWidth="29040" windowHeight="17640" xr2:uid="{9266FB6F-B013-41F3-A5D4-B632B1534976}"/>
  </bookViews>
  <sheets>
    <sheet name="ermittlung Vs" sheetId="1" r:id="rId1"/>
  </sheets>
  <definedNames>
    <definedName name="_xlnm.Print_Area" localSheetId="0">'ermittlung Vs'!$A$1:$B$33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B14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2" i="1"/>
  <c r="D3" i="1"/>
  <c r="D6" i="1" s="1"/>
  <c r="F34" i="1" l="1"/>
  <c r="F41" i="1"/>
  <c r="F35" i="1"/>
  <c r="F36" i="1"/>
  <c r="F37" i="1"/>
  <c r="F38" i="1"/>
  <c r="F39" i="1"/>
  <c r="F40" i="1"/>
  <c r="B8" i="1" l="1"/>
</calcChain>
</file>

<file path=xl/sharedStrings.xml><?xml version="1.0" encoding="utf-8"?>
<sst xmlns="http://schemas.openxmlformats.org/spreadsheetml/2006/main" count="77" uniqueCount="52">
  <si>
    <r>
      <rPr>
        <b/>
        <sz val="11"/>
        <color theme="1"/>
        <rFont val="Calibri"/>
        <family val="2"/>
        <scheme val="minor"/>
      </rPr>
      <t>Jahresumsatz des Unternehmens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(incl. Honorarsumme oder Provisionseinnahmen) </t>
    </r>
  </si>
  <si>
    <r>
      <rPr>
        <b/>
        <sz val="11"/>
        <color theme="1"/>
        <rFont val="Calibri"/>
        <family val="2"/>
        <scheme val="minor"/>
      </rPr>
      <t>Anzahl gespeicherter Kundendatensätze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(z. B. Adresse, Name, Geburtsdatum, Telefonnummer, Aufträge, Rechnungen, Gesundheitsdaten, Steuernummern; Zusätzlich Mitarbeiterdaten – Gehaltsabrechnungen, Steuerdaten, Sozialversicherungsdaten)</t>
    </r>
  </si>
  <si>
    <r>
      <rPr>
        <b/>
        <sz val="11"/>
        <color theme="1"/>
        <rFont val="Calibri"/>
        <family val="2"/>
        <scheme val="minor"/>
      </rPr>
      <t xml:space="preserve">Anzahl gespeicherter Bank-/Kreditkartendaten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(z. B. Kontoverbindungen, Kreditkarten)</t>
    </r>
  </si>
  <si>
    <r>
      <rPr>
        <b/>
        <sz val="11"/>
        <color theme="1"/>
        <rFont val="Calibri"/>
        <family val="2"/>
        <scheme val="minor"/>
      </rPr>
      <t xml:space="preserve">Abhängigkeit von IT-Verfügbarkeit und 
Verfügbarkeit der gespeicherten Daten
</t>
    </r>
    <r>
      <rPr>
        <sz val="9"/>
        <color theme="1"/>
        <rFont val="Calibri"/>
        <family val="2"/>
        <scheme val="minor"/>
      </rPr>
      <t>Gering  – es entsteht keine Betriebsunterbrechung
Mittel  –  Einschränkungen in den Arbeitsprozessen sind zu erwarten
Hoch   –  Betriebsunterbrechung ist zu erwarten, keine Arbeiten mehr möglich</t>
    </r>
  </si>
  <si>
    <t xml:space="preserve">gering </t>
  </si>
  <si>
    <t>mittel</t>
  </si>
  <si>
    <t>hoch</t>
  </si>
  <si>
    <t>Top</t>
  </si>
  <si>
    <t>Basis</t>
  </si>
  <si>
    <t>Krisenmanagement</t>
  </si>
  <si>
    <t>Abweichender Krisenmanager</t>
  </si>
  <si>
    <t>Betriebsunterbrechung aufgrund technischer Probleme</t>
  </si>
  <si>
    <t>Daten- und Systemwiederherstellung aufgrund Bedienfehler</t>
  </si>
  <si>
    <t>Betriebsunterbrechung aufgrund Bedienfehler</t>
  </si>
  <si>
    <t>PR-Kosten</t>
  </si>
  <si>
    <t>Ersatz Computer-Hardware</t>
  </si>
  <si>
    <t>Systemverbesserungskosten</t>
  </si>
  <si>
    <t>Betriebsunterbrechung aufgrund Ausfall IT-Dienstleister durch technische Probleme</t>
  </si>
  <si>
    <t>Betriebsunterbrechung aufgrund Ausfall IT-Dienstleister durch Bedienfehler</t>
  </si>
  <si>
    <t>Vertragsstrafen infolge der Nichterfüllung von Liefer- oder Abnahmeverpflichtungen</t>
  </si>
  <si>
    <t>Bußgelder</t>
  </si>
  <si>
    <t>Erpressungszahlungen an Dritte</t>
  </si>
  <si>
    <t>Belohnungszahlungen</t>
  </si>
  <si>
    <t>Elektronische Veröffentlichungstätigkeit (Medienhaftpflicht)</t>
  </si>
  <si>
    <t>PCI-DSS Vertragsstrafen</t>
  </si>
  <si>
    <t>Freistellung externer Datenverarbeiter</t>
  </si>
  <si>
    <t>Geheimhaltungsverpflichtungen</t>
  </si>
  <si>
    <t>Cyber-Betrug und unautorisierte Nutzung des Telefonsystems 
(sofern im Versicherungsumfang abgeschlossen)</t>
  </si>
  <si>
    <t>max. 48 Stunden, sowie 15%, aber max. 100.000 EUR</t>
  </si>
  <si>
    <t>max. 48 Stunden, sowie 10% , aber max. 75.000 EUR</t>
  </si>
  <si>
    <t>40%, aber max. 1.000.000 EUR</t>
  </si>
  <si>
    <t>10%, aber max. 50.000 EUR</t>
  </si>
  <si>
    <t>50%, aber max. 1.000.000 EUR</t>
  </si>
  <si>
    <t>10%, aber max. 25.000 EUR</t>
  </si>
  <si>
    <t>70%, aber max. 2.500.000 EUR</t>
  </si>
  <si>
    <t>25%, aber max. 250.000 EUR</t>
  </si>
  <si>
    <t>15%, aber max. 100.000 EUR</t>
  </si>
  <si>
    <t>50%, aber max. 500.000 EUR</t>
  </si>
  <si>
    <t>Cyber-Betrug-Baustein ist nicht im Basis-Deckungskonzept enthalten.</t>
  </si>
  <si>
    <t>5%, aber max. 10.000 EUR</t>
  </si>
  <si>
    <t>30%, aber max. 600.000 EUR</t>
  </si>
  <si>
    <t>5%, aber max. 25.000 EUR</t>
  </si>
  <si>
    <t>kein Versicherungsschutz</t>
  </si>
  <si>
    <t>Insgesamt für IT-Forensik und Beratungskosten, E-Discovery, PR-Kosten, Daten- und Systemwiederherstellung aufgrund technischer Probleme</t>
  </si>
  <si>
    <r>
      <rPr>
        <b/>
        <sz val="9"/>
        <color theme="1"/>
        <rFont val="Calibri"/>
        <family val="2"/>
        <scheme val="minor"/>
      </rPr>
      <t xml:space="preserve">Wichtiger Hinweis: </t>
    </r>
    <r>
      <rPr>
        <sz val="9"/>
        <color theme="1"/>
        <rFont val="Calibri"/>
        <family val="2"/>
        <scheme val="minor"/>
      </rPr>
      <t>Ausgehend von Expertenmeinungen hinsichtlich Cyberkriminalität und unseren praktischen Erfahrungen im Umgang mit einer Informationssicherheits-verletzung (Störung der Datenverfügbarkeit, -vertraulichkeit und /oder -integrität), entstehen im Schadenfall (z. B. Datenverschlüsselung durch Verschlüsselungstrojaner, Datenverlust-/löschung, Betrugsmaschen wie z.B. CEO-Fraud/Fake President etc.) hauptsächlich Kosten und finanzielle Aufwände im Bereich Eigenschäden. Diese können nur über eine Cyberrisiko-Versicherung gedeckt werden. Zusätzlich und je nach Geschäftsausrichtung und Wirtschaftszweig des Unternehmens können durch Ansprüche Dritter weitere Vermögensschäden auftreten.</t>
    </r>
  </si>
  <si>
    <t>Versicherungsschutz - Sublimite</t>
  </si>
  <si>
    <r>
      <t xml:space="preserve">Bitte wählen Sie das gewünschte </t>
    </r>
    <r>
      <rPr>
        <b/>
        <sz val="11"/>
        <color theme="1"/>
        <rFont val="Calibri"/>
        <family val="2"/>
        <scheme val="minor"/>
      </rPr>
      <t>Deckungskonzept</t>
    </r>
  </si>
  <si>
    <r>
      <rPr>
        <b/>
        <sz val="26"/>
        <color theme="1"/>
        <rFont val="Calibri"/>
        <family val="2"/>
        <scheme val="minor"/>
      </rPr>
      <t>Firmen CyberSchutz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Hilfe zur Ermittlung der Versicherungssumme
</t>
    </r>
    <r>
      <rPr>
        <sz val="11"/>
        <color theme="1"/>
        <rFont val="Calibri"/>
        <family val="2"/>
        <scheme val="minor"/>
      </rPr>
      <t xml:space="preserve">
Bei der Ermittlung der Versicherungssumme muss immer die individuelle Situation des Unternehmens betrachtet werden. Die vorliegende Empfehlung betrachtet nur einen Ausschnitt eines Unternehmens und basiert auf der Erfahrung mit Durchschnittsunternehmen.</t>
    </r>
  </si>
  <si>
    <t>10% der Versicherungssumme</t>
  </si>
  <si>
    <t>50% der Versicherungssumme</t>
  </si>
  <si>
    <t>5% der Versicherungssumme</t>
  </si>
  <si>
    <r>
      <rPr>
        <b/>
        <sz val="11"/>
        <color theme="0"/>
        <rFont val="Calibri"/>
        <family val="2"/>
        <scheme val="minor"/>
      </rPr>
      <t>Empfehlung für die Versicherungssumme des Firmen CyberSchutz</t>
    </r>
    <r>
      <rPr>
        <sz val="11"/>
        <color theme="0"/>
        <rFont val="Calibri"/>
        <family val="2"/>
        <scheme val="minor"/>
      </rPr>
      <t xml:space="preserve">
</t>
    </r>
    <r>
      <rPr>
        <sz val="9"/>
        <color theme="0"/>
        <rFont val="Calibri"/>
        <family val="2"/>
        <scheme val="minor"/>
      </rPr>
      <t>Dieser Betrag ist die Höchstersatzleistung des Versicherers für jeden Versicherungsfall und für alle Versicherungsfälle der Versicherungsperiode insgesamt in Bezug auf die folgenden Versicherungsbestandteile und deren Sublimite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</si>
</sst>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EUR]_-;\-* #,##0\ [$EUR]_-;_-* &quot;-&quot;\ [$EUR]_-;_-@_-"/>
    <numFmt numFmtId="165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6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444444"/>
      <name val="Arial"/>
      <family val="2"/>
    </font>
    <font>
      <sz val="8"/>
      <color rgb="FF003399"/>
      <name val="Arial"/>
      <family val="2"/>
    </font>
    <font>
      <sz val="11"/>
      <color rgb="FF44444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6" fillId="0" borderId="0" xfId="0" applyFont="1"/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Border="1" applyAlignment="1">
      <alignment horizontal="left" wrapText="1" readingOrder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164" fontId="0" fillId="3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Font="1" applyFill="1" applyBorder="1" applyAlignment="1" applyProtection="1">
      <alignment horizontal="right" vertical="center"/>
      <protection locked="0"/>
    </xf>
    <xf numFmtId="0" fontId="0" fillId="3" borderId="0" xfId="0" applyFont="1" applyFill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horizontal="right" vertical="center" wrapText="1"/>
    </xf>
    <xf numFmtId="49" fontId="12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left" vertical="center" wrapText="1"/>
    </xf>
    <xf numFmtId="0" fontId="8" fillId="4" borderId="0" xfId="0" applyFont="1" applyFill="1" applyAlignment="1" applyProtection="1">
      <alignment horizontal="left" vertical="center" wrapText="1"/>
    </xf>
    <xf numFmtId="164" fontId="7" fillId="4" borderId="0" xfId="0" applyNumberFormat="1" applyFont="1" applyFill="1" applyAlignment="1" applyProtection="1">
      <alignment horizontal="right" vertical="center"/>
    </xf>
    <xf numFmtId="165" fontId="0" fillId="0" borderId="0" xfId="0" applyNumberFormat="1" applyProtection="1"/>
    <xf numFmtId="0" fontId="15" fillId="0" borderId="0" xfId="0" applyFont="1" applyAlignment="1" applyProtection="1">
      <alignment wrapText="1"/>
    </xf>
    <xf numFmtId="0" fontId="16" fillId="0" borderId="0" xfId="1" applyProtection="1"/>
    <xf numFmtId="0" fontId="0" fillId="0" borderId="0" xfId="0" applyAlignment="1" applyProtection="1">
      <alignment wrapText="1"/>
    </xf>
    <xf numFmtId="164" fontId="0" fillId="0" borderId="0" xfId="0" applyNumberFormat="1" applyProtection="1"/>
    <xf numFmtId="164" fontId="5" fillId="0" borderId="0" xfId="0" applyNumberFormat="1" applyFont="1" applyBorder="1" applyAlignment="1" applyProtection="1">
      <alignment horizontal="left" wrapText="1" readingOrder="1"/>
    </xf>
    <xf numFmtId="0" fontId="6" fillId="0" borderId="0" xfId="0" applyFont="1" applyProtection="1"/>
    <xf numFmtId="0" fontId="4" fillId="0" borderId="0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wrapText="1"/>
    </xf>
    <xf numFmtId="0" fontId="9" fillId="0" borderId="0" xfId="0" applyFont="1" applyProtection="1"/>
    <xf numFmtId="9" fontId="9" fillId="5" borderId="0" xfId="0" applyNumberFormat="1" applyFont="1" applyFill="1" applyProtection="1"/>
    <xf numFmtId="0" fontId="17" fillId="0" borderId="0" xfId="0" applyFont="1" applyAlignment="1" applyProtection="1">
      <alignment vertical="center" wrapText="1"/>
    </xf>
    <xf numFmtId="0" fontId="10" fillId="0" borderId="0" xfId="0" applyFont="1" applyProtection="1"/>
    <xf numFmtId="165" fontId="0" fillId="0" borderId="0" xfId="0" applyNumberFormat="1" applyAlignment="1" applyProtection="1">
      <alignment vertical="center" wrapText="1"/>
    </xf>
    <xf numFmtId="0" fontId="0" fillId="3" borderId="0" xfId="0" applyFont="1" applyFill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1419123</xdr:colOff>
      <xdr:row>0</xdr:row>
      <xdr:rowOff>36636</xdr:rowOff>
    </xdr:from>
    <xdr:to>
      <xdr:col>1</xdr:col>
      <xdr:colOff>3434026</xdr:colOff>
      <xdr:row>0</xdr:row>
      <xdr:rowOff>658129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6FAA7D-3CC2-9A0B-5C38-A6E9522C8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0184" y="36636"/>
          <a:ext cx="2014903" cy="621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CF5E-1010-4AEC-A503-4DCEAB6F6363}">
  <dimension ref="A1:AD43"/>
  <sheetViews>
    <sheetView tabSelected="1" zoomScale="70" zoomScaleNormal="70" workbookViewId="0">
      <selection activeCell="B6" sqref="B6"/>
    </sheetView>
  </sheetViews>
  <sheetFormatPr baseColWidth="10" defaultColWidth="11.28515625" defaultRowHeight="15" x14ac:dyDescent="0.25"/>
  <cols>
    <col min="1" max="1" width="97.7109375" style="1" customWidth="1"/>
    <col min="2" max="2" width="49.140625" style="1" customWidth="1"/>
    <col min="3" max="6" width="14.5703125" hidden="1" customWidth="1"/>
    <col min="7" max="7" width="15.7109375" hidden="1" customWidth="1"/>
    <col min="8" max="12" width="15.7109375" customWidth="1"/>
    <col min="31" max="16384" width="11.28515625" style="1"/>
  </cols>
  <sheetData>
    <row r="1" spans="1:13" customFormat="1" ht="159.94999999999999" customHeight="1" x14ac:dyDescent="0.25">
      <c r="A1" s="16" t="s">
        <v>47</v>
      </c>
      <c r="B1" s="15"/>
    </row>
    <row r="2" spans="1:13" ht="3" customHeight="1" x14ac:dyDescent="0.25">
      <c r="A2"/>
    </row>
    <row r="3" spans="1:13" ht="41.45" customHeight="1" x14ac:dyDescent="0.25">
      <c r="A3" s="17" t="s">
        <v>0</v>
      </c>
      <c r="B3" s="8"/>
      <c r="C3" s="15"/>
      <c r="D3" s="22">
        <f>B3*0.1</f>
        <v>0</v>
      </c>
      <c r="E3" s="23"/>
      <c r="F3" s="15"/>
      <c r="G3" s="15"/>
    </row>
    <row r="4" spans="1:13" ht="80.45" customHeight="1" x14ac:dyDescent="0.25">
      <c r="A4" s="17" t="s">
        <v>1</v>
      </c>
      <c r="B4" s="9"/>
      <c r="C4" s="15"/>
      <c r="D4" s="22">
        <f>B4*40</f>
        <v>0</v>
      </c>
      <c r="E4" s="24"/>
      <c r="F4" s="15"/>
      <c r="G4" s="15"/>
    </row>
    <row r="5" spans="1:13" ht="42.6" customHeight="1" x14ac:dyDescent="0.25">
      <c r="A5" s="17" t="s">
        <v>2</v>
      </c>
      <c r="B5" s="9"/>
      <c r="C5" s="15"/>
      <c r="D5" s="22">
        <f>B5*75</f>
        <v>0</v>
      </c>
      <c r="E5" s="15"/>
      <c r="F5" s="15"/>
      <c r="G5" s="15"/>
    </row>
    <row r="6" spans="1:13" ht="97.5" customHeight="1" x14ac:dyDescent="0.25">
      <c r="A6" s="18" t="s">
        <v>3</v>
      </c>
      <c r="B6" s="10"/>
      <c r="C6" s="15"/>
      <c r="D6" s="22">
        <f>IF(B6="mittel",D3*0.1,IF(B6="hoch",D3*0.2,IF(B6="gering",0,0)))</f>
        <v>0</v>
      </c>
      <c r="E6" s="15"/>
      <c r="F6" s="25"/>
      <c r="G6" s="15"/>
    </row>
    <row r="7" spans="1:13" ht="3" customHeight="1" x14ac:dyDescent="0.25">
      <c r="A7"/>
      <c r="B7" s="7"/>
      <c r="C7" s="15"/>
      <c r="D7" s="15"/>
      <c r="E7" s="15"/>
      <c r="F7" s="15"/>
      <c r="G7" s="15"/>
    </row>
    <row r="8" spans="1:13" customFormat="1" ht="67.5" customHeight="1" x14ac:dyDescent="0.25">
      <c r="A8" s="20" t="s">
        <v>51</v>
      </c>
      <c r="B8" s="21">
        <f>MAX(F34:F41)</f>
        <v>100000</v>
      </c>
      <c r="C8" s="15"/>
      <c r="D8" s="26"/>
      <c r="E8" s="27"/>
      <c r="F8" s="27"/>
      <c r="G8" s="27"/>
      <c r="H8" s="4"/>
      <c r="I8" s="4"/>
      <c r="J8" s="4"/>
      <c r="K8" s="4"/>
      <c r="L8" s="4"/>
    </row>
    <row r="9" spans="1:13" customFormat="1" ht="36.75" customHeight="1" x14ac:dyDescent="0.25">
      <c r="A9" s="19" t="s">
        <v>46</v>
      </c>
      <c r="B9" s="36" t="s">
        <v>7</v>
      </c>
      <c r="C9" s="15"/>
      <c r="D9" s="28"/>
      <c r="E9" s="28"/>
      <c r="F9" s="28"/>
      <c r="G9" s="28"/>
      <c r="H9" s="2"/>
      <c r="I9" s="2"/>
      <c r="J9" s="2"/>
      <c r="K9" s="2"/>
      <c r="L9" s="2"/>
    </row>
    <row r="10" spans="1:13" customFormat="1" ht="6.6" customHeight="1" x14ac:dyDescent="0.25">
      <c r="C10" s="15"/>
      <c r="D10" s="28"/>
      <c r="E10" s="28"/>
      <c r="F10" s="28"/>
      <c r="G10" s="28"/>
      <c r="H10" s="2"/>
      <c r="I10" s="2"/>
      <c r="J10" s="2"/>
      <c r="K10" s="2"/>
      <c r="L10" s="2"/>
      <c r="M10">
        <v>2</v>
      </c>
    </row>
    <row r="11" spans="1:13" customFormat="1" ht="36.75" customHeight="1" x14ac:dyDescent="0.25">
      <c r="A11" s="37" t="s">
        <v>45</v>
      </c>
      <c r="B11" s="37"/>
      <c r="C11" s="15"/>
      <c r="D11" s="28" t="s">
        <v>7</v>
      </c>
      <c r="E11" s="28" t="s">
        <v>8</v>
      </c>
      <c r="F11" s="28"/>
      <c r="G11" s="28"/>
      <c r="H11" s="2"/>
      <c r="I11" s="2"/>
      <c r="J11" s="2"/>
      <c r="K11" s="2"/>
      <c r="L11" s="2"/>
    </row>
    <row r="12" spans="1:13" s="5" customFormat="1" ht="35.1" customHeight="1" x14ac:dyDescent="0.2">
      <c r="A12" s="11" t="s">
        <v>9</v>
      </c>
      <c r="B12" s="12" t="str">
        <f t="shared" ref="B12:B31" si="0">IF($B$9="Top",D12,E12)</f>
        <v>max. 48 Stunden, sowie 15%, aber max. 100.000 EUR</v>
      </c>
      <c r="C12" s="29"/>
      <c r="D12" s="30" t="s">
        <v>28</v>
      </c>
      <c r="E12" s="31" t="s">
        <v>28</v>
      </c>
      <c r="F12" s="16"/>
      <c r="G12" s="16"/>
    </row>
    <row r="13" spans="1:13" s="5" customFormat="1" ht="35.1" customHeight="1" x14ac:dyDescent="0.2">
      <c r="A13" s="11" t="s">
        <v>10</v>
      </c>
      <c r="B13" s="12" t="str">
        <f t="shared" si="0"/>
        <v>max. 48 Stunden, sowie 10% , aber max. 75.000 EUR</v>
      </c>
      <c r="C13" s="29"/>
      <c r="D13" s="31" t="s">
        <v>29</v>
      </c>
      <c r="E13" s="31" t="s">
        <v>29</v>
      </c>
      <c r="F13" s="16"/>
      <c r="G13" s="16"/>
    </row>
    <row r="14" spans="1:13" s="5" customFormat="1" ht="35.1" customHeight="1" x14ac:dyDescent="0.2">
      <c r="A14" s="11" t="s">
        <v>43</v>
      </c>
      <c r="B14" s="12" t="str">
        <f t="shared" si="0"/>
        <v>10% der Versicherungssumme</v>
      </c>
      <c r="C14" s="29"/>
      <c r="D14" s="32" t="s">
        <v>48</v>
      </c>
      <c r="E14" s="33" t="s">
        <v>42</v>
      </c>
      <c r="F14" s="16"/>
      <c r="G14" s="16"/>
    </row>
    <row r="15" spans="1:13" s="5" customFormat="1" ht="35.1" customHeight="1" x14ac:dyDescent="0.2">
      <c r="A15" s="11" t="s">
        <v>11</v>
      </c>
      <c r="B15" s="12" t="str">
        <f t="shared" si="0"/>
        <v>40%, aber max. 1.000.000 EUR</v>
      </c>
      <c r="C15" s="29"/>
      <c r="D15" s="31" t="s">
        <v>30</v>
      </c>
      <c r="E15" s="33" t="s">
        <v>42</v>
      </c>
      <c r="F15" s="16"/>
      <c r="G15" s="16"/>
    </row>
    <row r="16" spans="1:13" s="5" customFormat="1" ht="35.1" customHeight="1" x14ac:dyDescent="0.2">
      <c r="A16" s="11" t="s">
        <v>12</v>
      </c>
      <c r="B16" s="12" t="str">
        <f t="shared" si="0"/>
        <v>10%, aber max. 50.000 EUR</v>
      </c>
      <c r="C16" s="29"/>
      <c r="D16" s="31" t="s">
        <v>31</v>
      </c>
      <c r="E16" s="31" t="s">
        <v>39</v>
      </c>
      <c r="F16" s="16"/>
      <c r="G16" s="16"/>
    </row>
    <row r="17" spans="1:30" s="5" customFormat="1" ht="35.1" customHeight="1" x14ac:dyDescent="0.2">
      <c r="A17" s="11" t="s">
        <v>13</v>
      </c>
      <c r="B17" s="12" t="str">
        <f t="shared" si="0"/>
        <v>40%, aber max. 1.000.000 EUR</v>
      </c>
      <c r="C17" s="29"/>
      <c r="D17" s="31" t="s">
        <v>30</v>
      </c>
      <c r="E17" s="33" t="s">
        <v>42</v>
      </c>
      <c r="F17" s="16"/>
      <c r="G17" s="16"/>
    </row>
    <row r="18" spans="1:30" s="5" customFormat="1" ht="35.1" customHeight="1" x14ac:dyDescent="0.2">
      <c r="A18" s="11" t="s">
        <v>14</v>
      </c>
      <c r="B18" s="12" t="str">
        <f t="shared" si="0"/>
        <v>50%, aber max. 1.000.000 EUR</v>
      </c>
      <c r="C18" s="29"/>
      <c r="D18" s="31" t="s">
        <v>32</v>
      </c>
      <c r="E18" s="31" t="s">
        <v>40</v>
      </c>
      <c r="F18" s="16"/>
      <c r="G18" s="16"/>
    </row>
    <row r="19" spans="1:30" s="5" customFormat="1" ht="35.1" customHeight="1" x14ac:dyDescent="0.2">
      <c r="A19" s="11" t="s">
        <v>15</v>
      </c>
      <c r="B19" s="12" t="str">
        <f t="shared" si="0"/>
        <v>10%, aber max. 25.000 EUR</v>
      </c>
      <c r="C19" s="29"/>
      <c r="D19" s="31" t="s">
        <v>33</v>
      </c>
      <c r="E19" s="31" t="s">
        <v>41</v>
      </c>
      <c r="F19" s="16"/>
      <c r="G19" s="16"/>
    </row>
    <row r="20" spans="1:30" s="5" customFormat="1" ht="35.1" customHeight="1" x14ac:dyDescent="0.2">
      <c r="A20" s="11" t="s">
        <v>16</v>
      </c>
      <c r="B20" s="12" t="str">
        <f t="shared" si="0"/>
        <v>10%, aber max. 50.000 EUR</v>
      </c>
      <c r="C20" s="29"/>
      <c r="D20" s="31" t="s">
        <v>31</v>
      </c>
      <c r="E20" s="31" t="s">
        <v>39</v>
      </c>
      <c r="F20" s="16"/>
      <c r="G20" s="16"/>
    </row>
    <row r="21" spans="1:30" s="5" customFormat="1" ht="35.1" customHeight="1" x14ac:dyDescent="0.2">
      <c r="A21" s="11" t="s">
        <v>17</v>
      </c>
      <c r="B21" s="12" t="str">
        <f t="shared" si="0"/>
        <v>40%, aber max. 1.000.000 EUR</v>
      </c>
      <c r="C21" s="29"/>
      <c r="D21" s="31" t="s">
        <v>30</v>
      </c>
      <c r="E21" s="32" t="s">
        <v>49</v>
      </c>
      <c r="F21" s="16"/>
      <c r="G21" s="16"/>
    </row>
    <row r="22" spans="1:30" s="5" customFormat="1" ht="35.1" customHeight="1" x14ac:dyDescent="0.2">
      <c r="A22" s="11" t="s">
        <v>18</v>
      </c>
      <c r="B22" s="12" t="str">
        <f t="shared" si="0"/>
        <v>40%, aber max. 1.000.000 EUR</v>
      </c>
      <c r="C22" s="29"/>
      <c r="D22" s="31" t="s">
        <v>30</v>
      </c>
      <c r="E22" s="33" t="s">
        <v>42</v>
      </c>
      <c r="F22" s="16"/>
      <c r="G22" s="16"/>
    </row>
    <row r="23" spans="1:30" s="5" customFormat="1" ht="35.1" customHeight="1" x14ac:dyDescent="0.2">
      <c r="A23" s="11" t="s">
        <v>19</v>
      </c>
      <c r="B23" s="13" t="str">
        <f t="shared" si="0"/>
        <v>5% der Versicherungssumme</v>
      </c>
      <c r="C23" s="29"/>
      <c r="D23" s="32" t="s">
        <v>50</v>
      </c>
      <c r="E23" s="33" t="s">
        <v>42</v>
      </c>
      <c r="F23" s="16"/>
      <c r="G23" s="16"/>
    </row>
    <row r="24" spans="1:30" s="5" customFormat="1" ht="35.1" customHeight="1" x14ac:dyDescent="0.2">
      <c r="A24" s="11" t="s">
        <v>20</v>
      </c>
      <c r="B24" s="12" t="str">
        <f t="shared" si="0"/>
        <v>70%, aber max. 2.500.000 EUR</v>
      </c>
      <c r="C24" s="29"/>
      <c r="D24" s="31" t="s">
        <v>34</v>
      </c>
      <c r="E24" s="31" t="s">
        <v>30</v>
      </c>
      <c r="F24" s="16"/>
      <c r="G24" s="16"/>
    </row>
    <row r="25" spans="1:30" s="5" customFormat="1" ht="35.1" customHeight="1" x14ac:dyDescent="0.2">
      <c r="A25" s="11" t="s">
        <v>21</v>
      </c>
      <c r="B25" s="12" t="str">
        <f t="shared" si="0"/>
        <v>25%, aber max. 250.000 EUR</v>
      </c>
      <c r="C25" s="29"/>
      <c r="D25" s="31" t="s">
        <v>35</v>
      </c>
      <c r="E25" s="33" t="s">
        <v>42</v>
      </c>
      <c r="F25" s="16"/>
      <c r="G25" s="16"/>
    </row>
    <row r="26" spans="1:30" s="5" customFormat="1" ht="35.1" customHeight="1" x14ac:dyDescent="0.2">
      <c r="A26" s="11" t="s">
        <v>22</v>
      </c>
      <c r="B26" s="12" t="str">
        <f t="shared" si="0"/>
        <v>10%, aber max. 50.000 EUR</v>
      </c>
      <c r="C26" s="29"/>
      <c r="D26" s="31" t="s">
        <v>31</v>
      </c>
      <c r="E26" s="33" t="s">
        <v>42</v>
      </c>
      <c r="F26" s="16"/>
      <c r="G26" s="16"/>
    </row>
    <row r="27" spans="1:30" s="5" customFormat="1" ht="35.1" customHeight="1" x14ac:dyDescent="0.2">
      <c r="A27" s="11" t="s">
        <v>27</v>
      </c>
      <c r="B27" s="12" t="str">
        <f t="shared" si="0"/>
        <v>15%, aber max. 100.000 EUR</v>
      </c>
      <c r="C27" s="16"/>
      <c r="D27" s="31" t="s">
        <v>36</v>
      </c>
      <c r="E27" s="34" t="s">
        <v>38</v>
      </c>
      <c r="F27" s="16"/>
      <c r="G27" s="16"/>
    </row>
    <row r="28" spans="1:30" s="5" customFormat="1" ht="35.1" customHeight="1" x14ac:dyDescent="0.2">
      <c r="A28" s="11" t="s">
        <v>23</v>
      </c>
      <c r="B28" s="12" t="str">
        <f t="shared" si="0"/>
        <v>25%, aber max. 250.000 EUR</v>
      </c>
      <c r="C28" s="16"/>
      <c r="D28" s="31" t="s">
        <v>35</v>
      </c>
      <c r="E28" s="33" t="s">
        <v>42</v>
      </c>
      <c r="F28" s="16"/>
      <c r="G28" s="16"/>
    </row>
    <row r="29" spans="1:30" s="6" customFormat="1" ht="35.1" customHeight="1" x14ac:dyDescent="0.2">
      <c r="A29" s="11" t="s">
        <v>24</v>
      </c>
      <c r="B29" s="12" t="str">
        <f t="shared" si="0"/>
        <v>50%, aber max. 500.000 EUR</v>
      </c>
      <c r="C29" s="16"/>
      <c r="D29" s="31" t="s">
        <v>37</v>
      </c>
      <c r="E29" s="33" t="s">
        <v>42</v>
      </c>
      <c r="F29" s="16"/>
      <c r="G29" s="1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6" customFormat="1" ht="35.1" customHeight="1" x14ac:dyDescent="0.2">
      <c r="A30" s="11" t="s">
        <v>25</v>
      </c>
      <c r="B30" s="12" t="str">
        <f t="shared" si="0"/>
        <v>25%, aber max. 250.000 EUR</v>
      </c>
      <c r="C30" s="16"/>
      <c r="D30" s="31" t="s">
        <v>35</v>
      </c>
      <c r="E30" s="33" t="s">
        <v>42</v>
      </c>
      <c r="F30" s="16"/>
      <c r="G30" s="16"/>
      <c r="H30" s="5"/>
      <c r="I30" s="5"/>
      <c r="J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6" customFormat="1" ht="35.1" customHeight="1" x14ac:dyDescent="0.2">
      <c r="A31" s="11" t="s">
        <v>26</v>
      </c>
      <c r="B31" s="12" t="str">
        <f t="shared" si="0"/>
        <v>25%, aber max. 250.000 EUR</v>
      </c>
      <c r="C31" s="16"/>
      <c r="D31" s="31" t="s">
        <v>35</v>
      </c>
      <c r="E31" s="31" t="s">
        <v>31</v>
      </c>
      <c r="F31" s="16"/>
      <c r="G31" s="1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6" customHeight="1" x14ac:dyDescent="0.25">
      <c r="A32" s="14"/>
      <c r="B32" s="15"/>
      <c r="C32" s="15"/>
      <c r="D32" s="15"/>
      <c r="E32" s="15"/>
      <c r="F32" s="15"/>
      <c r="G32" s="15"/>
    </row>
    <row r="33" spans="1:7" ht="72" customHeight="1" x14ac:dyDescent="0.25">
      <c r="A33" s="38" t="s">
        <v>44</v>
      </c>
      <c r="B33" s="38"/>
      <c r="C33" s="15"/>
      <c r="D33" s="15"/>
      <c r="E33" s="15"/>
      <c r="F33" s="15"/>
      <c r="G33" s="15"/>
    </row>
    <row r="34" spans="1:7" x14ac:dyDescent="0.25">
      <c r="A34" s="3"/>
      <c r="C34" s="15"/>
      <c r="D34" s="16" t="s">
        <v>4</v>
      </c>
      <c r="E34" s="16" t="s">
        <v>7</v>
      </c>
      <c r="F34" s="35">
        <f>IF(SUM(D3:D6)&lt;=100000,100000,0)</f>
        <v>100000</v>
      </c>
      <c r="G34" s="15"/>
    </row>
    <row r="35" spans="1:7" x14ac:dyDescent="0.25">
      <c r="A35" s="3"/>
      <c r="C35" s="15"/>
      <c r="D35" s="16" t="s">
        <v>5</v>
      </c>
      <c r="E35" s="16" t="s">
        <v>8</v>
      </c>
      <c r="F35" s="35">
        <f>IF(AND(SUM(D3:D6)&gt;100000,SUM(D3:D6)&lt;=250000),250000,0)</f>
        <v>0</v>
      </c>
      <c r="G35" s="15"/>
    </row>
    <row r="36" spans="1:7" x14ac:dyDescent="0.25">
      <c r="A36" s="3"/>
      <c r="C36" s="15"/>
      <c r="D36" s="16" t="s">
        <v>6</v>
      </c>
      <c r="E36" s="16"/>
      <c r="F36" s="35">
        <f>IF(AND(SUM($D$3:$D$6)&gt;250000,SUM($D$3:$D$6)&lt;=500000),500000,0)</f>
        <v>0</v>
      </c>
      <c r="G36" s="15"/>
    </row>
    <row r="37" spans="1:7" x14ac:dyDescent="0.25">
      <c r="A37" s="3"/>
      <c r="C37" s="15"/>
      <c r="D37" s="15"/>
      <c r="E37" s="15"/>
      <c r="F37" s="22">
        <f>IF(AND(SUM($D$3:$D$6)&gt;500000,SUM($D$3:$D$6)&lt;=1000000),1000000,0)</f>
        <v>0</v>
      </c>
      <c r="G37" s="15"/>
    </row>
    <row r="38" spans="1:7" x14ac:dyDescent="0.25">
      <c r="A38" s="3"/>
      <c r="C38" s="15"/>
      <c r="D38" s="15"/>
      <c r="E38" s="15"/>
      <c r="F38" s="22">
        <f>IF(AND(SUM($D$3:$D$6)&gt;1000000,SUM($D$3:$D$6)&lt;=2000000),2000000,0)</f>
        <v>0</v>
      </c>
      <c r="G38" s="15"/>
    </row>
    <row r="39" spans="1:7" x14ac:dyDescent="0.25">
      <c r="A39" s="3"/>
      <c r="C39" s="15"/>
      <c r="D39" s="15"/>
      <c r="E39" s="15"/>
      <c r="F39" s="22">
        <f>IF(AND(SUM($D$3:$D$6)&gt;2000000,SUM($D$3:$D$6)&lt;=3000000),3000000,0)</f>
        <v>0</v>
      </c>
      <c r="G39" s="15"/>
    </row>
    <row r="40" spans="1:7" x14ac:dyDescent="0.25">
      <c r="A40" s="3"/>
      <c r="C40" s="15"/>
      <c r="D40" s="15"/>
      <c r="E40" s="15"/>
      <c r="F40" s="22">
        <f>IF(AND(SUM($D$3:$D$6)&gt;3000000,SUM($D$3:$D$6)&lt;=4000000),4000000,0)</f>
        <v>0</v>
      </c>
      <c r="G40" s="15"/>
    </row>
    <row r="41" spans="1:7" x14ac:dyDescent="0.25">
      <c r="A41" s="3"/>
      <c r="C41" s="15"/>
      <c r="D41" s="15"/>
      <c r="E41" s="15"/>
      <c r="F41" s="22">
        <f>IF(AND(SUM($D$3:$D$6)&gt;4000000,SUM($D$3:$D$6)&lt;=5000000),5000000,0)</f>
        <v>0</v>
      </c>
      <c r="G41" s="15"/>
    </row>
    <row r="42" spans="1:7" x14ac:dyDescent="0.25">
      <c r="A42" s="3"/>
      <c r="C42" s="15"/>
      <c r="D42" s="15"/>
      <c r="E42" s="15"/>
      <c r="F42" s="15"/>
      <c r="G42" s="15"/>
    </row>
    <row r="43" spans="1:7" x14ac:dyDescent="0.25">
      <c r="A43" s="3"/>
    </row>
  </sheetData>
  <sheetProtection algorithmName="SHA-512" hashValue="sOVNVOZz7foTYEPFoMhYdTQSNlWHrj+zZjV2UU4yQlgndx3FcYsqA8TQKffl/Nc0nIRTRSwQYvc0lJSnNyghGg==" saltValue="J2qiPx84rm+SV1M5edv8fQ==" spinCount="100000" sheet="1" objects="1" scenarios="1" selectLockedCells="1"/>
  <mergeCells count="2">
    <mergeCell ref="A11:B11"/>
    <mergeCell ref="A33:B33"/>
  </mergeCells>
  <dataValidations count="2">
    <dataValidation type="list" allowBlank="1" showInputMessage="1" showErrorMessage="1" sqref="B6" xr:uid="{CCF84B11-5C30-4CD4-B70F-05B1D6E4853B}">
      <formula1>$D$34:$D$36</formula1>
    </dataValidation>
    <dataValidation type="list" allowBlank="1" showInputMessage="1" showErrorMessage="1" sqref="B9" xr:uid="{059E76F4-089E-4B95-97D8-1F209D6C1015}">
      <formula1>E34:E35</formula1>
    </dataValidation>
  </dataValidations>
  <pageMargins left="0.7" right="0.7" top="0.75" bottom="0.75" header="0.3" footer="0.3"/>
  <pageSetup paperSize="9" scale="54" orientation="portrait" r:id="rId1"/>
  <headerFooter>
    <oddFooter>&amp;L&amp;1#&amp;"Calibri"&amp;10&amp;K000000INTERNAL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857402228CE5419C070C6018577CDB" ma:contentTypeVersion="19" ma:contentTypeDescription="Ein neues Dokument erstellen." ma:contentTypeScope="" ma:versionID="1f0dcae58b7d409d9e470ef01731204e">
  <xsd:schema xmlns:xsd="http://www.w3.org/2001/XMLSchema" xmlns:xs="http://www.w3.org/2001/XMLSchema" xmlns:p="http://schemas.microsoft.com/office/2006/metadata/properties" xmlns:ns2="55c72b08-cac7-4063-8541-3fe786e7c734" xmlns:ns3="fff6244f-edfb-4b00-96c8-58785d79d259" targetNamespace="http://schemas.microsoft.com/office/2006/metadata/properties" ma:root="true" ma:fieldsID="a176a1076c896c2d1f6c32bf2c08e454" ns2:_="" ns3:_="">
    <xsd:import namespace="55c72b08-cac7-4063-8541-3fe786e7c734"/>
    <xsd:import namespace="fff6244f-edfb-4b00-96c8-58785d79d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72b08-cac7-4063-8541-3fe786e7c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578d6fb-034f-4618-ad9b-ef87b0886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6244f-edfb-4b00-96c8-58785d79d2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1512bc-96a5-4afb-ac85-74cb63001944}" ma:internalName="TaxCatchAll" ma:showField="CatchAllData" ma:web="fff6244f-edfb-4b00-96c8-58785d79d2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BDB8F3-BDD3-42EA-9F71-0BCB0CAF3A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99E35-A657-494F-A87F-3B42ED8F6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c72b08-cac7-4063-8541-3fe786e7c734"/>
    <ds:schemaRef ds:uri="fff6244f-edfb-4b00-96c8-58785d79d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ermittlung Vs</vt:lpstr>
      <vt:lpstr>'ermittlung Vs'!Druckbereich</vt:lpstr>
    </vt:vector>
  </TitlesOfParts>
  <Manager>
  </Manager>
  <Company>Zurich Insurance Company</Company>
  <LinksUpToDate>false</LinksUpToDate>
  <SharedDoc>false</SharedDoc>
  <HyperlinkBase>
  </HyperlinkBase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cp:keywords>
  </cp:keywords>
  <dc:description>
  </dc:description>
  <cp:lastPrinted>2024-04-09T10:05:12Z</cp:lastPrinted>
  <cp:category>
  </cp:category>
  <cp:contentStatus>
  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08d454-5c13-4905-93be-12ec8059c842_Enabled">
    <vt:lpwstr>True</vt:lpwstr>
  </property>
  <property fmtid="{D5CDD505-2E9C-101B-9397-08002B2CF9AE}" pid="3" name="MSIP_Label_9108d454-5c13-4905-93be-12ec8059c842_SiteId">
    <vt:lpwstr>473672ba-cd07-4371-a2ae-788b4c61840e</vt:lpwstr>
  </property>
  <property fmtid="{D5CDD505-2E9C-101B-9397-08002B2CF9AE}" pid="4" name="MSIP_Label_9108d454-5c13-4905-93be-12ec8059c842_Owner">
    <vt:lpwstr>ANJA.KLEIN@ZURICH.COM</vt:lpwstr>
  </property>
  <property fmtid="{D5CDD505-2E9C-101B-9397-08002B2CF9AE}" pid="5" name="MSIP_Label_9108d454-5c13-4905-93be-12ec8059c842_SetDate">
    <vt:lpwstr>2020-11-11T07:48:46.1135455Z</vt:lpwstr>
  </property>
  <property fmtid="{D5CDD505-2E9C-101B-9397-08002B2CF9AE}" pid="6" name="MSIP_Label_9108d454-5c13-4905-93be-12ec8059c842_Name">
    <vt:lpwstr>Internal Use Only</vt:lpwstr>
  </property>
  <property fmtid="{D5CDD505-2E9C-101B-9397-08002B2CF9AE}" pid="7" name="MSIP_Label_9108d454-5c13-4905-93be-12ec8059c842_Application">
    <vt:lpwstr>Microsoft Azure Information Protection</vt:lpwstr>
  </property>
  <property fmtid="{D5CDD505-2E9C-101B-9397-08002B2CF9AE}" pid="8" name="MSIP_Label_9108d454-5c13-4905-93be-12ec8059c842_ActionId">
    <vt:lpwstr>675948c5-1589-4f95-8c82-50444f760c4f</vt:lpwstr>
  </property>
  <property fmtid="{D5CDD505-2E9C-101B-9397-08002B2CF9AE}" pid="9" name="MSIP_Label_9108d454-5c13-4905-93be-12ec8059c842_Extended_MSFT_Method">
    <vt:lpwstr>Manual</vt:lpwstr>
  </property>
  <property fmtid="{D5CDD505-2E9C-101B-9397-08002B2CF9AE}" pid="10" name="Sensitivity">
    <vt:lpwstr>Internal Use Only</vt:lpwstr>
  </property>
</Properties>
</file>